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04\"/>
    </mc:Choice>
  </mc:AlternateContent>
  <xr:revisionPtr revIDLastSave="0" documentId="13_ncr:1_{6EB63430-F164-4E2C-9F6D-464B9D2B659B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18-02-01" sheetId="5" r:id="rId5"/>
    <sheet name="ОСР 518-12-01" sheetId="6" r:id="rId6"/>
    <sheet name="ОСР 525-02-01(1)" sheetId="7" r:id="rId7"/>
    <sheet name="ОСР 525-09-01" sheetId="8" r:id="rId8"/>
    <sheet name="ОСР 525-12-01(1)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C43" i="1" l="1"/>
  <c r="I40" i="1"/>
  <c r="I39" i="1"/>
  <c r="I38" i="1"/>
  <c r="I37" i="1"/>
  <c r="I36" i="1"/>
  <c r="C30" i="1"/>
  <c r="C32" i="1" s="1"/>
  <c r="G68" i="2"/>
  <c r="G69" i="2" s="1"/>
  <c r="G70" i="2" s="1"/>
  <c r="G72" i="2" s="1"/>
  <c r="G73" i="2" s="1"/>
  <c r="G74" i="2" s="1"/>
  <c r="F68" i="2"/>
  <c r="F69" i="2" s="1"/>
  <c r="F70" i="2" s="1"/>
  <c r="F72" i="2" s="1"/>
  <c r="F73" i="2" s="1"/>
  <c r="F74" i="2" s="1"/>
  <c r="C38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H39" i="2" l="1"/>
  <c r="C39" i="1"/>
  <c r="H23" i="2"/>
  <c r="C34" i="1"/>
  <c r="H42" i="2"/>
  <c r="H36" i="2"/>
  <c r="C31" i="1"/>
  <c r="D70" i="2"/>
  <c r="H69" i="2"/>
  <c r="H68" i="2"/>
  <c r="H70" i="2" l="1"/>
  <c r="D72" i="2"/>
  <c r="H72" i="2" l="1"/>
  <c r="D73" i="2"/>
  <c r="D74" i="2" l="1"/>
  <c r="H73" i="2"/>
  <c r="H74" i="2" l="1"/>
  <c r="C37" i="1"/>
  <c r="C40" i="1" l="1"/>
  <c r="C42" i="1" s="1"/>
  <c r="C44" i="1" l="1"/>
  <c r="C46" i="1" s="1"/>
  <c r="C41" i="1"/>
</calcChain>
</file>

<file path=xl/sharedStrings.xml><?xml version="1.0" encoding="utf-8"?>
<sst xmlns="http://schemas.openxmlformats.org/spreadsheetml/2006/main" count="364" uniqueCount="152">
  <si>
    <t>СВОДКА ЗАТРАТ</t>
  </si>
  <si>
    <t>P_0904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</si>
  <si>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</si>
  <si>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</si>
  <si>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</si>
  <si>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</si>
  <si>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</si>
  <si>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</si>
  <si>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</si>
  <si>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</si>
  <si>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</si>
  <si>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</si>
  <si>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</si>
  <si>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</si>
  <si>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</si>
  <si>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</si>
  <si>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</si>
  <si>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</si>
  <si>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</si>
  <si>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</si>
  <si>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</si>
  <si>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</si>
  <si>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</si>
  <si>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</si>
  <si>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</si>
  <si>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</si>
  <si>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</si>
  <si>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</si>
  <si>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</si>
  <si>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</si>
  <si>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</si>
  <si>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</si>
  <si>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</si>
  <si>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</si>
  <si>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</si>
  <si>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</si>
  <si>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</si>
  <si>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</si>
  <si>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</si>
  <si>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</si>
  <si>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</si>
  <si>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</si>
  <si>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</si>
  <si>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</si>
  <si>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</si>
  <si>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</si>
  <si>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</si>
  <si>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</si>
  <si>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</si>
  <si>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Дополнительные затраты при производстве строительно-монтажных работ в зимнее время, 2,9%х0, 9= 2,61%</t>
  </si>
  <si>
    <t>ОСР-525-09-01</t>
  </si>
  <si>
    <t>Пусконаладочные работы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</si>
  <si>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</si>
  <si>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</si>
  <si>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</si>
  <si>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</si>
  <si>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</si>
  <si>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</si>
  <si>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</si>
  <si>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</si>
  <si>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</si>
  <si>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</si>
  <si>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</si>
  <si>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</si>
  <si>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</si>
  <si>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</si>
  <si>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</si>
  <si>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</si>
  <si>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</si>
  <si>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</si>
  <si>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</si>
  <si>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</si>
  <si>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</si>
  <si>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</si>
  <si>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</si>
  <si>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</si>
  <si>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</si>
  <si>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</si>
  <si>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</si>
  <si>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</si>
  <si>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</si>
  <si>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</si>
  <si>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</si>
  <si>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</si>
  <si>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</si>
  <si>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</si>
  <si>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</si>
  <si>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</si>
  <si>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</si>
  <si>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</si>
  <si>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</si>
  <si>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</si>
  <si>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</si>
  <si>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</si>
  <si>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</si>
  <si>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</si>
  <si>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</si>
  <si>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</si>
  <si>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</si>
  <si>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</si>
  <si>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</si>
  <si>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</si>
  <si>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</si>
  <si>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</si>
  <si>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</si>
  <si>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</si>
  <si>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</si>
  <si>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</si>
  <si>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</si>
  <si>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</si>
  <si>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</si>
  <si>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км</t>
  </si>
  <si>
    <t>Реконструкция ВЛ одноцепная</t>
  </si>
  <si>
    <t>ОСР 518-02-01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</si>
  <si>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</si>
  <si>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</si>
  <si>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</si>
  <si>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518-12-01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</si>
  <si>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</si>
  <si>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</si>
  <si>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</si>
  <si>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</si>
  <si>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</si>
  <si>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</si>
  <si>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</si>
  <si>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</si>
  <si>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</si>
  <si>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</si>
  <si>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</si>
  <si>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</si>
  <si>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</si>
  <si>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Провод СИП-2 3*95+1*95+1*25</t>
  </si>
  <si>
    <t>Стойка ж/б СНЦс-5,1-11,5</t>
  </si>
  <si>
    <t>Стойка ж/б СВ95-3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</si>
  <si>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</si>
  <si>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</si>
  <si>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</si>
  <si>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</si>
  <si>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</si>
  <si>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</si>
  <si>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</si>
  <si>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</si>
  <si>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</si>
  <si>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</si>
  <si>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</si>
  <si>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</si>
  <si>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</si>
  <si>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</si>
  <si>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</si>
  <si>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</si>
  <si>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</si>
  <si>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ВЛ-0,4 кВ  Ф-19 ПС 35/6 кВ Октябрьск от КТП-29 6/0,4/250 кВА (протяженностью 4,04км), установка приборов учета (210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</si>
</sst>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7.5546875" customWidth="1"/>
    <col min="9" max="9" width="20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151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135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150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137</v>
      </c>
      <c r="C26" s="54"/>
      <c r="D26" s="51"/>
      <c r="E26" s="51"/>
      <c r="F26" s="51"/>
      <c r="G26" s="52"/>
      <c r="H26" s="52" t="s">
        <v>138</v>
      </c>
      <c r="I26" s="52"/>
    </row>
    <row r="27" spans="1:9" ht="16.95" customHeight="1" x14ac:dyDescent="0.3">
      <c r="A27" s="55" t="s">
        <v>6</v>
      </c>
      <c r="B27" s="53" t="s">
        <v>139</v>
      </c>
      <c r="C27" s="56">
        <v>0</v>
      </c>
      <c r="D27" s="57"/>
      <c r="E27" s="57"/>
      <c r="F27" s="57"/>
      <c r="G27" s="58" t="s">
        <v>140</v>
      </c>
      <c r="H27" s="58" t="s">
        <v>141</v>
      </c>
      <c r="I27" s="58" t="s">
        <v>142</v>
      </c>
    </row>
    <row r="28" spans="1:9" ht="16.95" customHeight="1" x14ac:dyDescent="0.3">
      <c r="A28" s="55" t="s">
        <v>7</v>
      </c>
      <c r="B28" s="53" t="s">
        <v>143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144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145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146</v>
      </c>
      <c r="C32" s="67">
        <f>C30*I38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134</v>
      </c>
      <c r="C33" s="62">
        <v>0.76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147</v>
      </c>
      <c r="C34" s="67">
        <f>C32*C33</f>
        <v>0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136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137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139</v>
      </c>
      <c r="C37" s="76">
        <f>ССР!D74+ССР!E74</f>
        <v>48916.02632241285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143</v>
      </c>
      <c r="C38" s="76">
        <f>ССР!F74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144</v>
      </c>
      <c r="C39" s="76">
        <f>(ССР!G70)*1.2</f>
        <v>7156.3214703053554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56072.347792718203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145</v>
      </c>
      <c r="C41" s="62">
        <f>C40-ROUND(C40/1.2,5)</f>
        <v>9345.3913027182061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146</v>
      </c>
      <c r="C42" s="77">
        <f>C40*I39</f>
        <v>67918.99809466947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134</v>
      </c>
      <c r="C43" s="62">
        <f>C33</f>
        <v>0.76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147</v>
      </c>
      <c r="C44" s="67">
        <f>C42*C43</f>
        <v>51618.438551948799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148</v>
      </c>
      <c r="C46" s="103">
        <f>C34+C44</f>
        <v>51618.438551948799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149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1"/>
  <sheetViews>
    <sheetView topLeftCell="A43" zoomScale="70" zoomScaleNormal="70" workbookViewId="0">
      <selection activeCell="H3" sqref="H3:H6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95</v>
      </c>
      <c r="B1" s="37" t="s">
        <v>96</v>
      </c>
      <c r="C1" s="37" t="s">
        <v>97</v>
      </c>
      <c r="D1" s="37" t="s">
        <v>98</v>
      </c>
      <c r="E1" s="37" t="s">
        <v>99</v>
      </c>
      <c r="F1" s="37" t="s">
        <v>100</v>
      </c>
      <c r="G1" s="37" t="s">
        <v>101</v>
      </c>
      <c r="H1" s="37" t="s">
        <v>102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/>
      <c r="B3" s="94"/>
      <c r="C3" s="45"/>
      <c r="D3" s="43">
        <v>16268.7</v>
      </c>
      <c r="E3" s="41"/>
      <c r="F3" s="41"/>
      <c r="G3" s="41"/>
      <c r="H3" s="48"/>
    </row>
    <row r="4" spans="1:8" x14ac:dyDescent="0.3">
      <c r="A4" s="95" t="s">
        <v>103</v>
      </c>
      <c r="B4" s="42" t="s">
        <v>104</v>
      </c>
      <c r="C4" s="45"/>
      <c r="D4" s="43">
        <v>14962.5</v>
      </c>
      <c r="E4" s="41"/>
      <c r="F4" s="41"/>
      <c r="G4" s="41"/>
      <c r="H4" s="48"/>
    </row>
    <row r="5" spans="1:8" x14ac:dyDescent="0.3">
      <c r="A5" s="95"/>
      <c r="B5" s="42" t="s">
        <v>105</v>
      </c>
      <c r="C5" s="37"/>
      <c r="D5" s="43">
        <v>1306.2</v>
      </c>
      <c r="E5" s="41"/>
      <c r="F5" s="41"/>
      <c r="G5" s="41"/>
      <c r="H5" s="47"/>
    </row>
    <row r="6" spans="1:8" x14ac:dyDescent="0.3">
      <c r="A6" s="96"/>
      <c r="B6" s="42" t="s">
        <v>106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83</v>
      </c>
      <c r="B8" s="98"/>
      <c r="C8" s="95" t="s">
        <v>109</v>
      </c>
      <c r="D8" s="44">
        <v>16268.7</v>
      </c>
      <c r="E8" s="41">
        <v>210</v>
      </c>
      <c r="F8" s="41" t="s">
        <v>108</v>
      </c>
      <c r="G8" s="44">
        <v>77.47</v>
      </c>
      <c r="H8" s="47"/>
    </row>
    <row r="9" spans="1:8" x14ac:dyDescent="0.3">
      <c r="A9" s="99">
        <v>1</v>
      </c>
      <c r="B9" s="42" t="s">
        <v>104</v>
      </c>
      <c r="C9" s="95"/>
      <c r="D9" s="44">
        <v>14962.5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105</v>
      </c>
      <c r="C10" s="95"/>
      <c r="D10" s="44">
        <v>1306.2</v>
      </c>
      <c r="E10" s="41"/>
      <c r="F10" s="41"/>
      <c r="G10" s="41"/>
      <c r="H10" s="96"/>
    </row>
    <row r="11" spans="1:8" x14ac:dyDescent="0.3">
      <c r="A11" s="95"/>
      <c r="B11" s="42" t="s">
        <v>106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107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63</v>
      </c>
      <c r="B13" s="94"/>
      <c r="C13" s="37"/>
      <c r="D13" s="43">
        <v>4319.1668421053</v>
      </c>
      <c r="E13" s="41"/>
      <c r="F13" s="41"/>
      <c r="G13" s="41"/>
      <c r="H13" s="47"/>
    </row>
    <row r="14" spans="1:8" x14ac:dyDescent="0.3">
      <c r="A14" s="95" t="s">
        <v>110</v>
      </c>
      <c r="B14" s="42" t="s">
        <v>104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107</v>
      </c>
      <c r="C17" s="37"/>
      <c r="D17" s="43">
        <v>4319.1668421053</v>
      </c>
      <c r="E17" s="41"/>
      <c r="F17" s="41"/>
      <c r="G17" s="41"/>
      <c r="H17" s="47"/>
    </row>
    <row r="18" spans="1:8" x14ac:dyDescent="0.3">
      <c r="A18" s="97" t="s">
        <v>63</v>
      </c>
      <c r="B18" s="98"/>
      <c r="C18" s="95" t="s">
        <v>109</v>
      </c>
      <c r="D18" s="44">
        <v>1867.95</v>
      </c>
      <c r="E18" s="41">
        <v>210</v>
      </c>
      <c r="F18" s="41" t="s">
        <v>108</v>
      </c>
      <c r="G18" s="44">
        <v>8.8949999999999996</v>
      </c>
      <c r="H18" s="47"/>
    </row>
    <row r="19" spans="1:8" x14ac:dyDescent="0.3">
      <c r="A19" s="99">
        <v>1</v>
      </c>
      <c r="B19" s="42" t="s">
        <v>104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105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106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107</v>
      </c>
      <c r="C22" s="95"/>
      <c r="D22" s="44">
        <v>1867.95</v>
      </c>
      <c r="E22" s="41"/>
      <c r="F22" s="41"/>
      <c r="G22" s="41"/>
      <c r="H22" s="96"/>
    </row>
    <row r="23" spans="1:8" x14ac:dyDescent="0.3">
      <c r="A23" s="97" t="s">
        <v>63</v>
      </c>
      <c r="B23" s="98"/>
      <c r="C23" s="95" t="s">
        <v>112</v>
      </c>
      <c r="D23" s="44">
        <v>2451.2168421053002</v>
      </c>
      <c r="E23" s="41">
        <v>4.04</v>
      </c>
      <c r="F23" s="41" t="s">
        <v>111</v>
      </c>
      <c r="G23" s="44">
        <v>606.73684210526005</v>
      </c>
      <c r="H23" s="47"/>
    </row>
    <row r="24" spans="1:8" x14ac:dyDescent="0.3">
      <c r="A24" s="99">
        <v>2</v>
      </c>
      <c r="B24" s="42" t="s">
        <v>104</v>
      </c>
      <c r="C24" s="95"/>
      <c r="D24" s="44">
        <v>0</v>
      </c>
      <c r="E24" s="41"/>
      <c r="F24" s="41"/>
      <c r="G24" s="41"/>
      <c r="H24" s="96" t="s">
        <v>25</v>
      </c>
    </row>
    <row r="25" spans="1:8" x14ac:dyDescent="0.3">
      <c r="A25" s="95"/>
      <c r="B25" s="42" t="s">
        <v>105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106</v>
      </c>
      <c r="C26" s="95"/>
      <c r="D26" s="44">
        <v>0</v>
      </c>
      <c r="E26" s="41"/>
      <c r="F26" s="41"/>
      <c r="G26" s="41"/>
      <c r="H26" s="96"/>
    </row>
    <row r="27" spans="1:8" x14ac:dyDescent="0.3">
      <c r="A27" s="95"/>
      <c r="B27" s="42" t="s">
        <v>107</v>
      </c>
      <c r="C27" s="95"/>
      <c r="D27" s="44">
        <v>2451.2168421053002</v>
      </c>
      <c r="E27" s="41"/>
      <c r="F27" s="41"/>
      <c r="G27" s="41"/>
      <c r="H27" s="96"/>
    </row>
    <row r="28" spans="1:8" ht="24.6" x14ac:dyDescent="0.3">
      <c r="A28" s="100" t="s">
        <v>88</v>
      </c>
      <c r="B28" s="94"/>
      <c r="C28" s="37"/>
      <c r="D28" s="43">
        <v>11.7</v>
      </c>
      <c r="E28" s="41"/>
      <c r="F28" s="41"/>
      <c r="G28" s="41"/>
      <c r="H28" s="47"/>
    </row>
    <row r="29" spans="1:8" x14ac:dyDescent="0.3">
      <c r="A29" s="95" t="s">
        <v>113</v>
      </c>
      <c r="B29" s="42" t="s">
        <v>104</v>
      </c>
      <c r="C29" s="37"/>
      <c r="D29" s="43">
        <v>11.7</v>
      </c>
      <c r="E29" s="41"/>
      <c r="F29" s="41"/>
      <c r="G29" s="41"/>
      <c r="H29" s="47"/>
    </row>
    <row r="30" spans="1:8" x14ac:dyDescent="0.3">
      <c r="A30" s="95"/>
      <c r="B30" s="42" t="s">
        <v>105</v>
      </c>
      <c r="C30" s="37"/>
      <c r="D30" s="43">
        <v>0</v>
      </c>
      <c r="E30" s="41"/>
      <c r="F30" s="41"/>
      <c r="G30" s="41"/>
      <c r="H30" s="47"/>
    </row>
    <row r="31" spans="1:8" x14ac:dyDescent="0.3">
      <c r="A31" s="95"/>
      <c r="B31" s="42" t="s">
        <v>106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5"/>
      <c r="B32" s="42" t="s">
        <v>107</v>
      </c>
      <c r="C32" s="37"/>
      <c r="D32" s="43">
        <v>0</v>
      </c>
      <c r="E32" s="41"/>
      <c r="F32" s="41"/>
      <c r="G32" s="41"/>
      <c r="H32" s="47"/>
    </row>
    <row r="33" spans="1:8" x14ac:dyDescent="0.3">
      <c r="A33" s="97" t="s">
        <v>90</v>
      </c>
      <c r="B33" s="98"/>
      <c r="C33" s="95" t="s">
        <v>116</v>
      </c>
      <c r="D33" s="44">
        <v>11.7</v>
      </c>
      <c r="E33" s="41">
        <v>2.9999999999999997E-4</v>
      </c>
      <c r="F33" s="41" t="s">
        <v>114</v>
      </c>
      <c r="G33" s="44">
        <v>39000</v>
      </c>
      <c r="H33" s="47"/>
    </row>
    <row r="34" spans="1:8" x14ac:dyDescent="0.3">
      <c r="A34" s="99">
        <v>1</v>
      </c>
      <c r="B34" s="42" t="s">
        <v>104</v>
      </c>
      <c r="C34" s="95"/>
      <c r="D34" s="44">
        <v>11.7</v>
      </c>
      <c r="E34" s="41"/>
      <c r="F34" s="41"/>
      <c r="G34" s="41"/>
      <c r="H34" s="96" t="s">
        <v>115</v>
      </c>
    </row>
    <row r="35" spans="1:8" x14ac:dyDescent="0.3">
      <c r="A35" s="95"/>
      <c r="B35" s="42" t="s">
        <v>105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106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107</v>
      </c>
      <c r="C37" s="95"/>
      <c r="D37" s="44">
        <v>0</v>
      </c>
      <c r="E37" s="41"/>
      <c r="F37" s="41"/>
      <c r="G37" s="41"/>
      <c r="H37" s="96"/>
    </row>
    <row r="38" spans="1:8" ht="24.6" x14ac:dyDescent="0.3">
      <c r="A38" s="100" t="s">
        <v>92</v>
      </c>
      <c r="B38" s="94"/>
      <c r="C38" s="37"/>
      <c r="D38" s="43">
        <v>3.8869565217391</v>
      </c>
      <c r="E38" s="41"/>
      <c r="F38" s="41"/>
      <c r="G38" s="41"/>
      <c r="H38" s="47"/>
    </row>
    <row r="39" spans="1:8" x14ac:dyDescent="0.3">
      <c r="A39" s="95" t="s">
        <v>117</v>
      </c>
      <c r="B39" s="42" t="s">
        <v>104</v>
      </c>
      <c r="C39" s="37"/>
      <c r="D39" s="43">
        <v>0</v>
      </c>
      <c r="E39" s="41"/>
      <c r="F39" s="41"/>
      <c r="G39" s="41"/>
      <c r="H39" s="47"/>
    </row>
    <row r="40" spans="1:8" x14ac:dyDescent="0.3">
      <c r="A40" s="95"/>
      <c r="B40" s="42" t="s">
        <v>105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5"/>
      <c r="B41" s="42" t="s">
        <v>106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107</v>
      </c>
      <c r="C42" s="37"/>
      <c r="D42" s="43">
        <v>3.8869565217391</v>
      </c>
      <c r="E42" s="41"/>
      <c r="F42" s="41"/>
      <c r="G42" s="41"/>
      <c r="H42" s="47"/>
    </row>
    <row r="43" spans="1:8" x14ac:dyDescent="0.3">
      <c r="A43" s="97" t="s">
        <v>92</v>
      </c>
      <c r="B43" s="98"/>
      <c r="C43" s="95" t="s">
        <v>116</v>
      </c>
      <c r="D43" s="44">
        <v>3.8869565217391</v>
      </c>
      <c r="E43" s="41">
        <v>2.9999999999999997E-4</v>
      </c>
      <c r="F43" s="41" t="s">
        <v>114</v>
      </c>
      <c r="G43" s="44">
        <v>12956.521739129999</v>
      </c>
      <c r="H43" s="47"/>
    </row>
    <row r="44" spans="1:8" x14ac:dyDescent="0.3">
      <c r="A44" s="99">
        <v>1</v>
      </c>
      <c r="B44" s="42" t="s">
        <v>104</v>
      </c>
      <c r="C44" s="95"/>
      <c r="D44" s="44">
        <v>0</v>
      </c>
      <c r="E44" s="41"/>
      <c r="F44" s="41"/>
      <c r="G44" s="41"/>
      <c r="H44" s="96" t="s">
        <v>115</v>
      </c>
    </row>
    <row r="45" spans="1:8" x14ac:dyDescent="0.3">
      <c r="A45" s="95"/>
      <c r="B45" s="42" t="s">
        <v>105</v>
      </c>
      <c r="C45" s="95"/>
      <c r="D45" s="44">
        <v>0</v>
      </c>
      <c r="E45" s="41"/>
      <c r="F45" s="41"/>
      <c r="G45" s="41"/>
      <c r="H45" s="96"/>
    </row>
    <row r="46" spans="1:8" x14ac:dyDescent="0.3">
      <c r="A46" s="95"/>
      <c r="B46" s="42" t="s">
        <v>106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107</v>
      </c>
      <c r="C47" s="95"/>
      <c r="D47" s="44">
        <v>3.8869565217391</v>
      </c>
      <c r="E47" s="41"/>
      <c r="F47" s="41"/>
      <c r="G47" s="41"/>
      <c r="H47" s="96"/>
    </row>
    <row r="48" spans="1:8" ht="24.6" x14ac:dyDescent="0.3">
      <c r="A48" s="100" t="s">
        <v>25</v>
      </c>
      <c r="B48" s="94"/>
      <c r="C48" s="37"/>
      <c r="D48" s="43">
        <v>21348.351158885998</v>
      </c>
      <c r="E48" s="41"/>
      <c r="F48" s="41"/>
      <c r="G48" s="41"/>
      <c r="H48" s="47"/>
    </row>
    <row r="49" spans="1:8" x14ac:dyDescent="0.3">
      <c r="A49" s="95" t="s">
        <v>103</v>
      </c>
      <c r="B49" s="42" t="s">
        <v>104</v>
      </c>
      <c r="C49" s="37"/>
      <c r="D49" s="43">
        <v>20999.425383484999</v>
      </c>
      <c r="E49" s="41"/>
      <c r="F49" s="41"/>
      <c r="G49" s="41"/>
      <c r="H49" s="47"/>
    </row>
    <row r="50" spans="1:8" x14ac:dyDescent="0.3">
      <c r="A50" s="95"/>
      <c r="B50" s="42" t="s">
        <v>105</v>
      </c>
      <c r="C50" s="37"/>
      <c r="D50" s="43">
        <v>348.92577540136</v>
      </c>
      <c r="E50" s="41"/>
      <c r="F50" s="41"/>
      <c r="G50" s="41"/>
      <c r="H50" s="47"/>
    </row>
    <row r="51" spans="1:8" x14ac:dyDescent="0.3">
      <c r="A51" s="95"/>
      <c r="B51" s="42" t="s">
        <v>106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5"/>
      <c r="B52" s="42" t="s">
        <v>107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7" t="s">
        <v>83</v>
      </c>
      <c r="B53" s="98"/>
      <c r="C53" s="95" t="s">
        <v>112</v>
      </c>
      <c r="D53" s="44">
        <v>21348.351158885998</v>
      </c>
      <c r="E53" s="41">
        <v>4.04</v>
      </c>
      <c r="F53" s="41" t="s">
        <v>111</v>
      </c>
      <c r="G53" s="44">
        <v>5284.2453363578998</v>
      </c>
      <c r="H53" s="47"/>
    </row>
    <row r="54" spans="1:8" x14ac:dyDescent="0.3">
      <c r="A54" s="99">
        <v>1</v>
      </c>
      <c r="B54" s="42" t="s">
        <v>104</v>
      </c>
      <c r="C54" s="95"/>
      <c r="D54" s="44">
        <v>20999.425383484999</v>
      </c>
      <c r="E54" s="41"/>
      <c r="F54" s="41"/>
      <c r="G54" s="41"/>
      <c r="H54" s="96" t="s">
        <v>25</v>
      </c>
    </row>
    <row r="55" spans="1:8" x14ac:dyDescent="0.3">
      <c r="A55" s="95"/>
      <c r="B55" s="42" t="s">
        <v>105</v>
      </c>
      <c r="C55" s="95"/>
      <c r="D55" s="44">
        <v>348.92577540136</v>
      </c>
      <c r="E55" s="41"/>
      <c r="F55" s="41"/>
      <c r="G55" s="41"/>
      <c r="H55" s="96"/>
    </row>
    <row r="56" spans="1:8" x14ac:dyDescent="0.3">
      <c r="A56" s="95"/>
      <c r="B56" s="42" t="s">
        <v>106</v>
      </c>
      <c r="C56" s="95"/>
      <c r="D56" s="44">
        <v>0</v>
      </c>
      <c r="E56" s="41"/>
      <c r="F56" s="41"/>
      <c r="G56" s="41"/>
      <c r="H56" s="96"/>
    </row>
    <row r="57" spans="1:8" x14ac:dyDescent="0.3">
      <c r="A57" s="95"/>
      <c r="B57" s="42" t="s">
        <v>107</v>
      </c>
      <c r="C57" s="95"/>
      <c r="D57" s="44">
        <v>0</v>
      </c>
      <c r="E57" s="41"/>
      <c r="F57" s="41"/>
      <c r="G57" s="41"/>
      <c r="H57" s="96"/>
    </row>
    <row r="58" spans="1:8" ht="24.6" x14ac:dyDescent="0.3">
      <c r="A58" s="100" t="s">
        <v>51</v>
      </c>
      <c r="B58" s="94"/>
      <c r="C58" s="37"/>
      <c r="D58" s="43">
        <v>247.24662366331</v>
      </c>
      <c r="E58" s="41"/>
      <c r="F58" s="41"/>
      <c r="G58" s="41"/>
      <c r="H58" s="47"/>
    </row>
    <row r="59" spans="1:8" x14ac:dyDescent="0.3">
      <c r="A59" s="95" t="s">
        <v>118</v>
      </c>
      <c r="B59" s="42" t="s">
        <v>104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105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106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107</v>
      </c>
      <c r="C62" s="37"/>
      <c r="D62" s="43">
        <v>247.24662366331</v>
      </c>
      <c r="E62" s="41"/>
      <c r="F62" s="41"/>
      <c r="G62" s="41"/>
      <c r="H62" s="47"/>
    </row>
    <row r="63" spans="1:8" x14ac:dyDescent="0.3">
      <c r="A63" s="97" t="s">
        <v>51</v>
      </c>
      <c r="B63" s="98"/>
      <c r="C63" s="95" t="s">
        <v>112</v>
      </c>
      <c r="D63" s="44">
        <v>247.24662366331</v>
      </c>
      <c r="E63" s="41">
        <v>4.04</v>
      </c>
      <c r="F63" s="41" t="s">
        <v>111</v>
      </c>
      <c r="G63" s="44">
        <v>61.199659322602002</v>
      </c>
      <c r="H63" s="47"/>
    </row>
    <row r="64" spans="1:8" x14ac:dyDescent="0.3">
      <c r="A64" s="99">
        <v>1</v>
      </c>
      <c r="B64" s="42" t="s">
        <v>104</v>
      </c>
      <c r="C64" s="95"/>
      <c r="D64" s="44">
        <v>0</v>
      </c>
      <c r="E64" s="41"/>
      <c r="F64" s="41"/>
      <c r="G64" s="41"/>
      <c r="H64" s="96" t="s">
        <v>25</v>
      </c>
    </row>
    <row r="65" spans="1:8" x14ac:dyDescent="0.3">
      <c r="A65" s="95"/>
      <c r="B65" s="42" t="s">
        <v>105</v>
      </c>
      <c r="C65" s="95"/>
      <c r="D65" s="44">
        <v>0</v>
      </c>
      <c r="E65" s="41"/>
      <c r="F65" s="41"/>
      <c r="G65" s="41"/>
      <c r="H65" s="96"/>
    </row>
    <row r="66" spans="1:8" x14ac:dyDescent="0.3">
      <c r="A66" s="95"/>
      <c r="B66" s="42" t="s">
        <v>106</v>
      </c>
      <c r="C66" s="95"/>
      <c r="D66" s="44">
        <v>0</v>
      </c>
      <c r="E66" s="41"/>
      <c r="F66" s="41"/>
      <c r="G66" s="41"/>
      <c r="H66" s="96"/>
    </row>
    <row r="67" spans="1:8" x14ac:dyDescent="0.3">
      <c r="A67" s="95"/>
      <c r="B67" s="42" t="s">
        <v>107</v>
      </c>
      <c r="C67" s="95"/>
      <c r="D67" s="44">
        <v>247.24662366331</v>
      </c>
      <c r="E67" s="41"/>
      <c r="F67" s="41"/>
      <c r="G67" s="41"/>
      <c r="H67" s="96"/>
    </row>
    <row r="68" spans="1:8" x14ac:dyDescent="0.3">
      <c r="A68" s="46"/>
      <c r="C68" s="46"/>
      <c r="D68" s="40"/>
      <c r="E68" s="40"/>
      <c r="F68" s="40"/>
      <c r="G68" s="40"/>
      <c r="H68" s="49"/>
    </row>
    <row r="70" spans="1:8" x14ac:dyDescent="0.3">
      <c r="A70" s="101" t="s">
        <v>119</v>
      </c>
      <c r="B70" s="101"/>
      <c r="C70" s="101"/>
      <c r="D70" s="101"/>
      <c r="E70" s="101"/>
      <c r="F70" s="101"/>
      <c r="G70" s="101"/>
      <c r="H70" s="101"/>
    </row>
    <row r="71" spans="1:8" x14ac:dyDescent="0.3">
      <c r="A71" s="101" t="s">
        <v>120</v>
      </c>
      <c r="B71" s="101"/>
      <c r="C71" s="101"/>
      <c r="D71" s="101"/>
      <c r="E71" s="101"/>
      <c r="F71" s="101"/>
      <c r="G71" s="101"/>
      <c r="H71" s="101"/>
    </row>
  </sheetData>
  <mergeCells count="42">
    <mergeCell ref="A70:H70"/>
    <mergeCell ref="A71:H71"/>
    <mergeCell ref="A58:B58"/>
    <mergeCell ref="A59:A62"/>
    <mergeCell ref="A63:B63"/>
    <mergeCell ref="H64:H67"/>
    <mergeCell ref="C63:C67"/>
    <mergeCell ref="A64:A67"/>
    <mergeCell ref="A48:B48"/>
    <mergeCell ref="A49:A52"/>
    <mergeCell ref="A53:B53"/>
    <mergeCell ref="H54:H57"/>
    <mergeCell ref="C53:C57"/>
    <mergeCell ref="A54:A57"/>
    <mergeCell ref="A38:B38"/>
    <mergeCell ref="A39:A42"/>
    <mergeCell ref="A43:B43"/>
    <mergeCell ref="H44:H47"/>
    <mergeCell ref="C43:C47"/>
    <mergeCell ref="A44:A47"/>
    <mergeCell ref="A29:A32"/>
    <mergeCell ref="A33:B33"/>
    <mergeCell ref="H34:H37"/>
    <mergeCell ref="C33:C37"/>
    <mergeCell ref="A34:A37"/>
    <mergeCell ref="A23:B23"/>
    <mergeCell ref="H24:H27"/>
    <mergeCell ref="C23:C27"/>
    <mergeCell ref="A24:A27"/>
    <mergeCell ref="A28:B28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108</v>
      </c>
      <c r="C4" s="27">
        <v>945</v>
      </c>
      <c r="D4" s="27">
        <v>4.8225376529421</v>
      </c>
      <c r="E4" s="26"/>
      <c r="F4" s="26"/>
      <c r="G4" s="27">
        <v>4557.2980820303001</v>
      </c>
      <c r="H4" s="28"/>
    </row>
    <row r="5" spans="1:8" ht="39" customHeight="1" x14ac:dyDescent="0.3">
      <c r="A5" s="25" t="s">
        <v>131</v>
      </c>
      <c r="B5" s="26" t="s">
        <v>111</v>
      </c>
      <c r="C5" s="27">
        <v>4.5333052631579003</v>
      </c>
      <c r="D5" s="27">
        <v>900.30388838926001</v>
      </c>
      <c r="E5" s="26">
        <v>0.4</v>
      </c>
      <c r="F5" s="26"/>
      <c r="G5" s="27">
        <v>4081.3523556765999</v>
      </c>
      <c r="H5" s="28"/>
    </row>
    <row r="6" spans="1:8" ht="39" customHeight="1" x14ac:dyDescent="0.3">
      <c r="A6" s="25" t="s">
        <v>132</v>
      </c>
      <c r="B6" s="26" t="s">
        <v>108</v>
      </c>
      <c r="C6" s="27">
        <v>102.06315789474</v>
      </c>
      <c r="D6" s="27">
        <v>81.798315329532997</v>
      </c>
      <c r="E6" s="26">
        <v>0.4</v>
      </c>
      <c r="F6" s="26"/>
      <c r="G6" s="27">
        <v>8348.5943730016006</v>
      </c>
      <c r="H6" s="28"/>
    </row>
    <row r="7" spans="1:8" ht="39" customHeight="1" x14ac:dyDescent="0.3">
      <c r="A7" s="25" t="s">
        <v>133</v>
      </c>
      <c r="B7" s="26" t="s">
        <v>108</v>
      </c>
      <c r="C7" s="27">
        <v>17.010526315789001</v>
      </c>
      <c r="D7" s="27">
        <v>19.871333705078001</v>
      </c>
      <c r="E7" s="26">
        <v>0.4</v>
      </c>
      <c r="F7" s="26"/>
      <c r="G7" s="27">
        <v>338.02184492006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5" sqref="B15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35961.925383485002</v>
      </c>
      <c r="E25" s="20">
        <v>1655.1257754014</v>
      </c>
      <c r="F25" s="20">
        <v>0</v>
      </c>
      <c r="G25" s="20">
        <v>0</v>
      </c>
      <c r="H25" s="20">
        <v>37617.051158886003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11.7</v>
      </c>
      <c r="E26" s="20">
        <v>0</v>
      </c>
      <c r="F26" s="20">
        <v>0</v>
      </c>
      <c r="G26" s="20">
        <v>0</v>
      </c>
      <c r="H26" s="20">
        <v>11.7</v>
      </c>
    </row>
    <row r="27" spans="1:8" ht="16.95" customHeight="1" x14ac:dyDescent="0.3">
      <c r="A27" s="6"/>
      <c r="B27" s="9"/>
      <c r="C27" s="9" t="s">
        <v>28</v>
      </c>
      <c r="D27" s="20">
        <v>35973.625383484999</v>
      </c>
      <c r="E27" s="20">
        <v>1655.1257754014</v>
      </c>
      <c r="F27" s="20">
        <v>0</v>
      </c>
      <c r="G27" s="20">
        <v>0</v>
      </c>
      <c r="H27" s="20">
        <v>37628.751158886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35973.625383484999</v>
      </c>
      <c r="E43" s="20">
        <v>1655.1257754014</v>
      </c>
      <c r="F43" s="20">
        <v>0</v>
      </c>
      <c r="G43" s="20">
        <v>0</v>
      </c>
      <c r="H43" s="20">
        <v>37628.751158886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899.04813458710998</v>
      </c>
      <c r="E45" s="20">
        <v>41.378144385033998</v>
      </c>
      <c r="F45" s="20">
        <v>0</v>
      </c>
      <c r="G45" s="20">
        <v>0</v>
      </c>
      <c r="H45" s="20">
        <v>940.42627897215004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0.23400000000000001</v>
      </c>
      <c r="E46" s="20">
        <v>0</v>
      </c>
      <c r="F46" s="20">
        <v>0</v>
      </c>
      <c r="G46" s="20">
        <v>0</v>
      </c>
      <c r="H46" s="20">
        <v>0.23400000000000001</v>
      </c>
    </row>
    <row r="47" spans="1:8" ht="16.95" customHeight="1" x14ac:dyDescent="0.3">
      <c r="A47" s="6"/>
      <c r="B47" s="9"/>
      <c r="C47" s="9" t="s">
        <v>44</v>
      </c>
      <c r="D47" s="20">
        <v>899.28213458711002</v>
      </c>
      <c r="E47" s="20">
        <v>41.378144385033998</v>
      </c>
      <c r="F47" s="20">
        <v>0</v>
      </c>
      <c r="G47" s="20">
        <v>0</v>
      </c>
      <c r="H47" s="20">
        <v>940.66027897214997</v>
      </c>
    </row>
    <row r="48" spans="1:8" ht="16.95" customHeight="1" x14ac:dyDescent="0.3">
      <c r="A48" s="6"/>
      <c r="B48" s="9"/>
      <c r="C48" s="9" t="s">
        <v>45</v>
      </c>
      <c r="D48" s="20">
        <v>36872.907518072003</v>
      </c>
      <c r="E48" s="20">
        <v>1696.5039197864</v>
      </c>
      <c r="F48" s="20">
        <v>0</v>
      </c>
      <c r="G48" s="20">
        <v>0</v>
      </c>
      <c r="H48" s="20">
        <v>38569.411437857998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962.07140882167005</v>
      </c>
      <c r="E50" s="20">
        <v>44.278752306424998</v>
      </c>
      <c r="F50" s="20">
        <v>0</v>
      </c>
      <c r="G50" s="20">
        <v>0</v>
      </c>
      <c r="H50" s="20">
        <v>1006.3501611281</v>
      </c>
    </row>
    <row r="51" spans="1:8" ht="31.2" x14ac:dyDescent="0.3">
      <c r="A51" s="6">
        <v>6</v>
      </c>
      <c r="B51" s="6" t="s">
        <v>47</v>
      </c>
      <c r="C51" s="7" t="s">
        <v>49</v>
      </c>
      <c r="D51" s="20">
        <v>0.31147740000000002</v>
      </c>
      <c r="E51" s="20">
        <v>0</v>
      </c>
      <c r="F51" s="20">
        <v>0</v>
      </c>
      <c r="G51" s="20">
        <v>0</v>
      </c>
      <c r="H51" s="20">
        <v>0.31147740000000002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247.24662366331</v>
      </c>
      <c r="H52" s="20">
        <v>247.24662366331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814.16014260318002</v>
      </c>
      <c r="H53" s="20">
        <v>814.16014260318002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162.19596590922001</v>
      </c>
      <c r="H54" s="20">
        <v>162.19596590922001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243.24851582017001</v>
      </c>
      <c r="H55" s="20">
        <v>243.24851582017001</v>
      </c>
    </row>
    <row r="56" spans="1:8" ht="16.95" customHeight="1" x14ac:dyDescent="0.3">
      <c r="A56" s="6"/>
      <c r="B56" s="9"/>
      <c r="C56" s="9" t="s">
        <v>56</v>
      </c>
      <c r="D56" s="20">
        <v>962.38288622166999</v>
      </c>
      <c r="E56" s="20">
        <v>44.278752306424998</v>
      </c>
      <c r="F56" s="20">
        <v>0</v>
      </c>
      <c r="G56" s="20">
        <v>1466.8512479958999</v>
      </c>
      <c r="H56" s="20">
        <v>2473.5128865239999</v>
      </c>
    </row>
    <row r="57" spans="1:8" ht="16.95" customHeight="1" x14ac:dyDescent="0.3">
      <c r="A57" s="6"/>
      <c r="B57" s="9"/>
      <c r="C57" s="9" t="s">
        <v>57</v>
      </c>
      <c r="D57" s="20">
        <v>37835.290404293002</v>
      </c>
      <c r="E57" s="20">
        <v>1740.7826720928001</v>
      </c>
      <c r="F57" s="20">
        <v>0</v>
      </c>
      <c r="G57" s="20">
        <v>1466.8512479958999</v>
      </c>
      <c r="H57" s="20">
        <v>41042.924324382002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37835.290404293002</v>
      </c>
      <c r="E61" s="20">
        <v>1740.7826720928001</v>
      </c>
      <c r="F61" s="20">
        <v>0</v>
      </c>
      <c r="G61" s="20">
        <v>1466.8512479958999</v>
      </c>
      <c r="H61" s="20">
        <v>41042.924324382002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4319.1668421053</v>
      </c>
      <c r="H63" s="20">
        <v>4319.1668421053</v>
      </c>
    </row>
    <row r="64" spans="1:8" x14ac:dyDescent="0.3">
      <c r="A64" s="6">
        <v>12</v>
      </c>
      <c r="B64" s="6" t="s">
        <v>76</v>
      </c>
      <c r="C64" s="7" t="s">
        <v>63</v>
      </c>
      <c r="D64" s="20">
        <v>0</v>
      </c>
      <c r="E64" s="20">
        <v>0</v>
      </c>
      <c r="F64" s="20">
        <v>0</v>
      </c>
      <c r="G64" s="20">
        <v>3.8860120876906001</v>
      </c>
      <c r="H64" s="20">
        <v>3.8860120876906001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4323.0528541929998</v>
      </c>
      <c r="H65" s="20">
        <v>4323.0528541929998</v>
      </c>
    </row>
    <row r="66" spans="1:8" ht="16.95" customHeight="1" x14ac:dyDescent="0.3">
      <c r="A66" s="6"/>
      <c r="B66" s="9"/>
      <c r="C66" s="9" t="s">
        <v>74</v>
      </c>
      <c r="D66" s="20">
        <v>37835.290404293002</v>
      </c>
      <c r="E66" s="20">
        <v>1740.7826720928001</v>
      </c>
      <c r="F66" s="20">
        <v>0</v>
      </c>
      <c r="G66" s="20">
        <v>5789.9041021887997</v>
      </c>
      <c r="H66" s="20">
        <v>45365.977178574998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1135.0587121287899</v>
      </c>
      <c r="E68" s="20">
        <f>E66 * 3%</f>
        <v>52.223480162784</v>
      </c>
      <c r="F68" s="20">
        <f>F66 * 3%</f>
        <v>0</v>
      </c>
      <c r="G68" s="20">
        <f>G66 * 3%</f>
        <v>173.69712306566399</v>
      </c>
      <c r="H68" s="20">
        <f>SUM(D68:G68)</f>
        <v>1360.979315357238</v>
      </c>
    </row>
    <row r="69" spans="1:8" ht="16.95" customHeight="1" x14ac:dyDescent="0.3">
      <c r="A69" s="6"/>
      <c r="B69" s="9"/>
      <c r="C69" s="9" t="s">
        <v>70</v>
      </c>
      <c r="D69" s="20">
        <f>D68</f>
        <v>1135.0587121287899</v>
      </c>
      <c r="E69" s="20">
        <f>E68</f>
        <v>52.223480162784</v>
      </c>
      <c r="F69" s="20">
        <f>F68</f>
        <v>0</v>
      </c>
      <c r="G69" s="20">
        <f>G68</f>
        <v>173.69712306566399</v>
      </c>
      <c r="H69" s="20">
        <f>SUM(D69:G69)</f>
        <v>1360.979315357238</v>
      </c>
    </row>
    <row r="70" spans="1:8" ht="16.95" customHeight="1" x14ac:dyDescent="0.3">
      <c r="A70" s="6"/>
      <c r="B70" s="9"/>
      <c r="C70" s="9" t="s">
        <v>69</v>
      </c>
      <c r="D70" s="20">
        <f>D69 + D66</f>
        <v>38970.349116421792</v>
      </c>
      <c r="E70" s="20">
        <f>E69 + E66</f>
        <v>1793.0061522555841</v>
      </c>
      <c r="F70" s="20">
        <f>F69 + F66</f>
        <v>0</v>
      </c>
      <c r="G70" s="20">
        <f>G69 + G66</f>
        <v>5963.6012252544633</v>
      </c>
      <c r="H70" s="20">
        <f>SUM(D70:G70)</f>
        <v>46726.956493931837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7794.0698232843588</v>
      </c>
      <c r="E72" s="20">
        <f>E70 * 20%</f>
        <v>358.60123045111686</v>
      </c>
      <c r="F72" s="20">
        <f>F70 * 20%</f>
        <v>0</v>
      </c>
      <c r="G72" s="20">
        <f>G70 * 20%</f>
        <v>1192.7202450508928</v>
      </c>
      <c r="H72" s="20">
        <f>SUM(D72:G72)</f>
        <v>9345.3912987863678</v>
      </c>
    </row>
    <row r="73" spans="1:8" ht="16.95" customHeight="1" x14ac:dyDescent="0.3">
      <c r="A73" s="6"/>
      <c r="B73" s="9"/>
      <c r="C73" s="9" t="s">
        <v>65</v>
      </c>
      <c r="D73" s="20">
        <f>D72</f>
        <v>7794.0698232843588</v>
      </c>
      <c r="E73" s="20">
        <f>E72</f>
        <v>358.60123045111686</v>
      </c>
      <c r="F73" s="20">
        <f>F72</f>
        <v>0</v>
      </c>
      <c r="G73" s="20">
        <f>G72</f>
        <v>1192.7202450508928</v>
      </c>
      <c r="H73" s="20">
        <f>SUM(D73:G73)</f>
        <v>9345.3912987863678</v>
      </c>
    </row>
    <row r="74" spans="1:8" ht="16.95" customHeight="1" x14ac:dyDescent="0.3">
      <c r="A74" s="6"/>
      <c r="B74" s="9"/>
      <c r="C74" s="9" t="s">
        <v>64</v>
      </c>
      <c r="D74" s="20">
        <f>D73 + D70</f>
        <v>46764.418939706149</v>
      </c>
      <c r="E74" s="20">
        <f>E73 + E70</f>
        <v>2151.6073827067012</v>
      </c>
      <c r="F74" s="20">
        <f>F73 + F70</f>
        <v>0</v>
      </c>
      <c r="G74" s="20">
        <f>G73 + G70</f>
        <v>7156.3214703053563</v>
      </c>
      <c r="H74" s="20">
        <f>SUM(D74:G74)</f>
        <v>56072.34779271821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14962.5</v>
      </c>
      <c r="E13" s="19">
        <v>1306.2</v>
      </c>
      <c r="F13" s="19">
        <v>0</v>
      </c>
      <c r="G13" s="19">
        <v>0</v>
      </c>
      <c r="H13" s="19">
        <v>16268.7</v>
      </c>
      <c r="J13" s="5"/>
    </row>
    <row r="14" spans="1:14" ht="16.95" customHeight="1" x14ac:dyDescent="0.3">
      <c r="A14" s="6"/>
      <c r="B14" s="9"/>
      <c r="C14" s="9" t="s">
        <v>84</v>
      </c>
      <c r="D14" s="19">
        <v>14962.5</v>
      </c>
      <c r="E14" s="19">
        <v>1306.2</v>
      </c>
      <c r="F14" s="19">
        <v>0</v>
      </c>
      <c r="G14" s="19">
        <v>0</v>
      </c>
      <c r="H14" s="19">
        <v>16268.7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63</v>
      </c>
      <c r="D13" s="19">
        <v>0</v>
      </c>
      <c r="E13" s="19">
        <v>0</v>
      </c>
      <c r="F13" s="19">
        <v>0</v>
      </c>
      <c r="G13" s="19">
        <v>1867.95</v>
      </c>
      <c r="H13" s="19">
        <v>1867.95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1867.95</v>
      </c>
      <c r="H14" s="19">
        <v>1867.95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11.7</v>
      </c>
      <c r="E13" s="19">
        <v>0</v>
      </c>
      <c r="F13" s="19">
        <v>0</v>
      </c>
      <c r="G13" s="19">
        <v>0</v>
      </c>
      <c r="H13" s="19">
        <v>11.7</v>
      </c>
      <c r="J13" s="5"/>
    </row>
    <row r="14" spans="1:14" ht="16.95" customHeight="1" x14ac:dyDescent="0.3">
      <c r="A14" s="6"/>
      <c r="B14" s="9"/>
      <c r="C14" s="9" t="s">
        <v>84</v>
      </c>
      <c r="D14" s="19">
        <v>11.7</v>
      </c>
      <c r="E14" s="19">
        <v>0</v>
      </c>
      <c r="F14" s="19">
        <v>0</v>
      </c>
      <c r="G14" s="19">
        <v>0</v>
      </c>
      <c r="H14" s="19">
        <v>11.7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92</v>
      </c>
      <c r="D13" s="19">
        <v>0</v>
      </c>
      <c r="E13" s="19">
        <v>0</v>
      </c>
      <c r="F13" s="19">
        <v>0</v>
      </c>
      <c r="G13" s="19">
        <v>3.8869565217391</v>
      </c>
      <c r="H13" s="19">
        <v>3.8869565217391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3.8869565217391</v>
      </c>
      <c r="H14" s="19">
        <v>3.8869565217391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20999.425383484999</v>
      </c>
      <c r="E13" s="19">
        <v>348.92577540136</v>
      </c>
      <c r="F13" s="19">
        <v>0</v>
      </c>
      <c r="G13" s="19">
        <v>0</v>
      </c>
      <c r="H13" s="19">
        <v>21348.351158885998</v>
      </c>
      <c r="J13" s="5"/>
    </row>
    <row r="14" spans="1:14" ht="16.95" customHeight="1" x14ac:dyDescent="0.3">
      <c r="A14" s="6"/>
      <c r="B14" s="9"/>
      <c r="C14" s="9" t="s">
        <v>84</v>
      </c>
      <c r="D14" s="19">
        <v>20999.425383484999</v>
      </c>
      <c r="E14" s="19">
        <v>348.92577540136</v>
      </c>
      <c r="F14" s="19">
        <v>0</v>
      </c>
      <c r="G14" s="19">
        <v>0</v>
      </c>
      <c r="H14" s="19">
        <v>21348.351158885998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51</v>
      </c>
      <c r="D13" s="19">
        <v>0</v>
      </c>
      <c r="E13" s="19">
        <v>0</v>
      </c>
      <c r="F13" s="19">
        <v>0</v>
      </c>
      <c r="G13" s="19">
        <v>247.24662366331</v>
      </c>
      <c r="H13" s="19">
        <v>247.24662366331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247.24662366331</v>
      </c>
      <c r="H14" s="19">
        <v>247.24662366331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63</v>
      </c>
      <c r="D13" s="19">
        <v>0</v>
      </c>
      <c r="E13" s="19">
        <v>0</v>
      </c>
      <c r="F13" s="19">
        <v>0</v>
      </c>
      <c r="G13" s="19">
        <v>2451.2168421053002</v>
      </c>
      <c r="H13" s="19">
        <v>2451.2168421053002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2451.2168421053002</v>
      </c>
      <c r="H14" s="19">
        <v>2451.2168421053002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525-02-01</vt:lpstr>
      <vt:lpstr>ОСР 525-12-01</vt:lpstr>
      <vt:lpstr>ОСР 518-02-01</vt:lpstr>
      <vt:lpstr>ОСР 518-12-01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2025-11-19T07:31:29Z</dcterms:modified>
</cp:coreProperties>
</file>